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asinski Beograd - Nastava\5 industrijski menadzment\Prezentacije IMIhajlovic\"/>
    </mc:Choice>
  </mc:AlternateContent>
  <bookViews>
    <workbookView xWindow="-120" yWindow="-120" windowWidth="30960" windowHeight="16920" firstSheet="1" activeTab="3"/>
  </bookViews>
  <sheets>
    <sheet name="Polazno poređenje kriterijuma" sheetId="1" r:id="rId1"/>
    <sheet name="Rangiranje alternativa po K1" sheetId="2" r:id="rId2"/>
    <sheet name="Rangiranje alternativa po K2" sheetId="3" r:id="rId3"/>
    <sheet name="Rangiranje alternativa po K3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4" l="1"/>
  <c r="M4" i="4"/>
  <c r="M3" i="4"/>
  <c r="M5" i="3"/>
  <c r="M4" i="3"/>
  <c r="M3" i="3"/>
  <c r="M5" i="2"/>
  <c r="M4" i="2"/>
  <c r="M3" i="2"/>
  <c r="D6" i="4" l="1"/>
  <c r="J4" i="4" s="1"/>
  <c r="C5" i="4"/>
  <c r="C6" i="4" s="1"/>
  <c r="B5" i="4"/>
  <c r="B4" i="4"/>
  <c r="D6" i="3"/>
  <c r="J3" i="3" s="1"/>
  <c r="C5" i="3"/>
  <c r="C6" i="3" s="1"/>
  <c r="B5" i="3"/>
  <c r="J4" i="3"/>
  <c r="B4" i="3"/>
  <c r="B13" i="2"/>
  <c r="A14" i="2"/>
  <c r="A13" i="2"/>
  <c r="A12" i="2"/>
  <c r="A14" i="1"/>
  <c r="A13" i="1"/>
  <c r="A12" i="1"/>
  <c r="B12" i="2"/>
  <c r="D6" i="2"/>
  <c r="J4" i="2" s="1"/>
  <c r="C5" i="2"/>
  <c r="B5" i="2"/>
  <c r="B4" i="2"/>
  <c r="B15" i="1"/>
  <c r="B16" i="1" s="1"/>
  <c r="B18" i="1" s="1"/>
  <c r="B14" i="1"/>
  <c r="B13" i="1"/>
  <c r="B12" i="1"/>
  <c r="K5" i="1"/>
  <c r="K4" i="1"/>
  <c r="K3" i="1"/>
  <c r="J5" i="1"/>
  <c r="J4" i="1"/>
  <c r="J3" i="1"/>
  <c r="I5" i="1"/>
  <c r="I4" i="1"/>
  <c r="I3" i="1"/>
  <c r="H5" i="1"/>
  <c r="H4" i="1"/>
  <c r="H3" i="1"/>
  <c r="C6" i="1"/>
  <c r="D6" i="1"/>
  <c r="B6" i="1"/>
  <c r="C5" i="1"/>
  <c r="B5" i="1"/>
  <c r="B4" i="1"/>
  <c r="J5" i="4" l="1"/>
  <c r="J3" i="4"/>
  <c r="I4" i="4"/>
  <c r="I3" i="4"/>
  <c r="I5" i="4"/>
  <c r="B6" i="4"/>
  <c r="H4" i="4" s="1"/>
  <c r="I3" i="3"/>
  <c r="I4" i="3"/>
  <c r="H4" i="3"/>
  <c r="K4" i="3" s="1"/>
  <c r="I5" i="3"/>
  <c r="J5" i="3"/>
  <c r="B6" i="3"/>
  <c r="H3" i="3" s="1"/>
  <c r="C6" i="2"/>
  <c r="I4" i="2" s="1"/>
  <c r="J5" i="2"/>
  <c r="J3" i="2"/>
  <c r="B6" i="2"/>
  <c r="H3" i="2" s="1"/>
  <c r="H4" i="2"/>
  <c r="K4" i="4" l="1"/>
  <c r="H5" i="4"/>
  <c r="K5" i="4" s="1"/>
  <c r="H3" i="4"/>
  <c r="K3" i="4" s="1"/>
  <c r="K3" i="3"/>
  <c r="H5" i="3"/>
  <c r="K5" i="3" s="1"/>
  <c r="A13" i="3" s="1"/>
  <c r="I5" i="2"/>
  <c r="K4" i="2"/>
  <c r="I3" i="2"/>
  <c r="H5" i="2"/>
  <c r="K5" i="2" s="1"/>
  <c r="K3" i="2"/>
  <c r="A14" i="4" l="1"/>
  <c r="A13" i="4"/>
  <c r="B12" i="4"/>
  <c r="B15" i="4" s="1"/>
  <c r="B16" i="4" s="1"/>
  <c r="B18" i="4" s="1"/>
  <c r="A12" i="4"/>
  <c r="B14" i="4"/>
  <c r="B13" i="4"/>
  <c r="A12" i="3"/>
  <c r="B13" i="3"/>
  <c r="B12" i="3"/>
  <c r="B15" i="3" s="1"/>
  <c r="B16" i="3" s="1"/>
  <c r="B18" i="3" s="1"/>
  <c r="A14" i="3"/>
  <c r="B14" i="3"/>
  <c r="B14" i="2"/>
  <c r="B15" i="2" l="1"/>
  <c r="B16" i="2" s="1"/>
  <c r="B18" i="2" s="1"/>
</calcChain>
</file>

<file path=xl/sharedStrings.xml><?xml version="1.0" encoding="utf-8"?>
<sst xmlns="http://schemas.openxmlformats.org/spreadsheetml/2006/main" count="119" uniqueCount="31">
  <si>
    <t>ROI</t>
  </si>
  <si>
    <t>Profit</t>
  </si>
  <si>
    <t>Posvećenost projektnog tima</t>
  </si>
  <si>
    <t>Novi ERP</t>
  </si>
  <si>
    <t>Marketing kampanja</t>
  </si>
  <si>
    <t>SUMA:</t>
  </si>
  <si>
    <t>Značaj kriterijuma</t>
  </si>
  <si>
    <t>CI =</t>
  </si>
  <si>
    <t>n=</t>
  </si>
  <si>
    <t>RI =</t>
  </si>
  <si>
    <t>CR =</t>
  </si>
  <si>
    <t>Column1</t>
  </si>
  <si>
    <t>POLAZNO RANGIRANJE KRITERIJUMA</t>
  </si>
  <si>
    <t>NORMALIZACIJA</t>
  </si>
  <si>
    <t>Column2</t>
  </si>
  <si>
    <t>ODREĐIVANJE KONZISTENTNOSTI</t>
  </si>
  <si>
    <r>
      <rPr>
        <b/>
        <sz val="11"/>
        <color theme="1"/>
        <rFont val="Symbol"/>
        <family val="1"/>
        <charset val="2"/>
      </rPr>
      <t xml:space="preserve"> l</t>
    </r>
    <r>
      <rPr>
        <b/>
        <sz val="11"/>
        <color theme="1"/>
        <rFont val="Calibri"/>
        <family val="2"/>
      </rPr>
      <t xml:space="preserve"> max =</t>
    </r>
  </si>
  <si>
    <t>Uneti iz tabele:</t>
  </si>
  <si>
    <t>n  - red matrice poređenja</t>
  </si>
  <si>
    <t>RI</t>
  </si>
  <si>
    <t>K1: Posvećenost projektnog tima</t>
  </si>
  <si>
    <t>Posvećenost projekntog tima</t>
  </si>
  <si>
    <t>Autsorsovanje računovodstvenih usluga</t>
  </si>
  <si>
    <t>Značaj projekta</t>
  </si>
  <si>
    <t>Lokalni Značaj projekta</t>
  </si>
  <si>
    <t>Ukupni značaj projekta</t>
  </si>
  <si>
    <t>RANGIRANJE ALTERNATIVA PO K1</t>
  </si>
  <si>
    <t>RANGIRANJE ALTERNATIVA PO K2</t>
  </si>
  <si>
    <t>RANGIRANJE ALTERNATIVA PO K3</t>
  </si>
  <si>
    <t>K2: Povraćaj Investicije - ROI</t>
  </si>
  <si>
    <t>K3: Očekivani neto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</si>
</sst>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1"/>
      <charset val="2"/>
    </font>
    <font>
      <b/>
      <sz val="11"/>
      <color theme="1"/>
      <name val="Symbol"/>
      <family val="1"/>
      <charset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4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2:D6" totalsRowShown="0" headerRowDxfId="43">
  <autoFilter ref="A2:D6"/>
  <tableColumns count="4">
    <tableColumn id="1" name="Column1" dataDxfId="42"/>
    <tableColumn id="2" name="Posvećenost projektnog tima" dataDxfId="41"/>
    <tableColumn id="3" name="ROI" dataDxfId="40"/>
    <tableColumn id="4" name="Profit" dataDxfId="39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10" name="Table15811" displayName="Table15811" ref="A2:D6" totalsRowShown="0" headerRowDxfId="10">
  <autoFilter ref="A2:D6"/>
  <tableColumns count="4">
    <tableColumn id="1" name="K3: Očekivani neto profit" dataDxfId="9"/>
    <tableColumn id="2" name="Novi ERP" dataDxfId="8"/>
    <tableColumn id="3" name="Autsorsovanje računovodstvenih usluga" dataDxfId="7"/>
    <tableColumn id="4" name="Marketing kampanja" dataDxfId="6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1" name="Table26912" displayName="Table26912" ref="G2:K5" totalsRowShown="0" headerRowDxfId="5">
  <autoFilter ref="G2:K5"/>
  <tableColumns count="5">
    <tableColumn id="1" name="Column1" dataDxfId="4"/>
    <tableColumn id="2" name="Novi ERP" dataDxfId="3"/>
    <tableColumn id="3" name="Autsorsovanje računovodstvenih usluga" dataDxfId="2"/>
    <tableColumn id="4" name="Marketing kampanja" dataDxfId="1"/>
    <tableColumn id="5" name="Značaj projekta" dataDxfId="0">
      <calculatedColumnFormula>SUM(H3:J3)/3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id="12" name="Table371013" displayName="Table371013" ref="A10:B18" totalsRowShown="0">
  <autoFilter ref="A10:B18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G2:K5" totalsRowShown="0" headerRowDxfId="38">
  <autoFilter ref="G2:K5"/>
  <tableColumns count="5">
    <tableColumn id="1" name="Column1" dataDxfId="37"/>
    <tableColumn id="2" name="Posvećenost projektnog tima" dataDxfId="36"/>
    <tableColumn id="3" name="ROI" dataDxfId="35"/>
    <tableColumn id="4" name="Profit" dataDxfId="34"/>
    <tableColumn id="5" name="Značaj kriterijuma" dataDxfId="33">
      <calculatedColumnFormula>SUM(H3:J3)/3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0:B18" totalsRowShown="0">
  <autoFilter ref="A10:B18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4" name="Table15" displayName="Table15" ref="A2:D6" totalsRowShown="0" headerRowDxfId="32">
  <autoFilter ref="A2:D6"/>
  <tableColumns count="4">
    <tableColumn id="1" name="K1: Posvećenost projektnog tima" dataDxfId="31"/>
    <tableColumn id="2" name="Novi ERP" dataDxfId="30"/>
    <tableColumn id="3" name="Autsorsovanje računovodstvenih usluga" dataDxfId="29"/>
    <tableColumn id="4" name="Marketing kampanja" dataDxfId="28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5" name="Table26" displayName="Table26" ref="G2:K5" totalsRowShown="0" headerRowDxfId="27">
  <autoFilter ref="G2:K5"/>
  <tableColumns count="5">
    <tableColumn id="1" name="Column1" dataDxfId="26"/>
    <tableColumn id="2" name="Novi ERP" dataDxfId="25"/>
    <tableColumn id="3" name="Autsorsovanje računovodstvenih usluga" dataDxfId="24"/>
    <tableColumn id="4" name="Marketing kampanja" dataDxfId="23"/>
    <tableColumn id="5" name="Lokalni Značaj projekta" dataDxfId="22">
      <calculatedColumnFormula>SUM(H3:J3)/3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6" name="Table37" displayName="Table37" ref="A10:B18" totalsRowShown="0">
  <autoFilter ref="A10:B18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7" name="Table158" displayName="Table158" ref="A2:D6" totalsRowShown="0" headerRowDxfId="21">
  <autoFilter ref="A2:D6"/>
  <tableColumns count="4">
    <tableColumn id="1" name="K2: Povraćaj Investicije - ROI" dataDxfId="20"/>
    <tableColumn id="2" name="Novi ERP" dataDxfId="19"/>
    <tableColumn id="3" name="Autsorsovanje računovodstvenih usluga" dataDxfId="18"/>
    <tableColumn id="4" name="Marketing kampanja" dataDxfId="17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8" name="Table269" displayName="Table269" ref="G2:K5" totalsRowShown="0" headerRowDxfId="16">
  <autoFilter ref="G2:K5"/>
  <tableColumns count="5">
    <tableColumn id="1" name="Column1" dataDxfId="15"/>
    <tableColumn id="2" name="Novi ERP" dataDxfId="14"/>
    <tableColumn id="3" name="Autsorsovanje računovodstvenih usluga" dataDxfId="13"/>
    <tableColumn id="4" name="Marketing kampanja" dataDxfId="12"/>
    <tableColumn id="5" name="Značaj projekta" dataDxfId="11">
      <calculatedColumnFormula>SUM(H3:J3)/3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9" name="Table3710" displayName="Table3710" ref="A10:B18" totalsRowShown="0">
  <autoFilter ref="A10:B18"/>
  <tableColumns count="2">
    <tableColumn id="1" name="Column1"/>
    <tableColumn id="2" name="Column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K5" sqref="K5"/>
    </sheetView>
  </sheetViews>
  <sheetFormatPr defaultRowHeight="14.4"/>
  <cols>
    <col min="1" max="1" width="12.109375" customWidth="1"/>
    <col min="2" max="2" width="18.33203125" customWidth="1"/>
    <col min="3" max="3" width="28.88671875" customWidth="1"/>
    <col min="4" max="4" width="22.6640625" customWidth="1"/>
    <col min="7" max="8" width="16.109375" customWidth="1"/>
    <col min="9" max="9" width="28.88671875" customWidth="1"/>
    <col min="10" max="10" width="21.109375" customWidth="1"/>
    <col min="11" max="11" width="19" customWidth="1"/>
  </cols>
  <sheetData>
    <row r="1" spans="1:13">
      <c r="A1" s="10" t="s">
        <v>12</v>
      </c>
      <c r="B1" s="10"/>
      <c r="C1" s="10"/>
      <c r="D1" s="10"/>
      <c r="G1" s="10" t="s">
        <v>13</v>
      </c>
      <c r="H1" s="10"/>
      <c r="I1" s="10"/>
      <c r="J1" s="10"/>
      <c r="K1" s="10"/>
    </row>
    <row r="2" spans="1:13" ht="28.8">
      <c r="A2" t="s">
        <v>11</v>
      </c>
      <c r="B2" s="1" t="s">
        <v>2</v>
      </c>
      <c r="C2" s="1" t="s">
        <v>0</v>
      </c>
      <c r="D2" s="1" t="s">
        <v>1</v>
      </c>
      <c r="E2" s="1"/>
      <c r="G2" t="s">
        <v>11</v>
      </c>
      <c r="H2" s="1" t="s">
        <v>2</v>
      </c>
      <c r="I2" s="1" t="s">
        <v>0</v>
      </c>
      <c r="J2" s="1" t="s">
        <v>1</v>
      </c>
      <c r="K2" s="1" t="s">
        <v>6</v>
      </c>
    </row>
    <row r="3" spans="1:13" ht="43.2">
      <c r="A3" s="1" t="s">
        <v>21</v>
      </c>
      <c r="B3" s="2">
        <v>1</v>
      </c>
      <c r="C3" s="2">
        <v>0.2</v>
      </c>
      <c r="D3" s="2">
        <v>3</v>
      </c>
      <c r="G3" s="1" t="s">
        <v>21</v>
      </c>
      <c r="H3" s="2">
        <f>B3/B6</f>
        <v>0.15789473684210528</v>
      </c>
      <c r="I3" s="2">
        <f>C3/C6</f>
        <v>0.14893617021276598</v>
      </c>
      <c r="J3" s="2">
        <f>D3/D6</f>
        <v>0.27272727272727271</v>
      </c>
      <c r="K3" s="2">
        <f>SUM(H3:J3)/3</f>
        <v>0.19318605992738133</v>
      </c>
    </row>
    <row r="4" spans="1:13">
      <c r="A4" s="1" t="s">
        <v>0</v>
      </c>
      <c r="B4" s="2">
        <f>1/C3</f>
        <v>5</v>
      </c>
      <c r="C4" s="2">
        <v>1</v>
      </c>
      <c r="D4" s="2">
        <v>7</v>
      </c>
      <c r="G4" s="1" t="s">
        <v>0</v>
      </c>
      <c r="H4" s="2">
        <f>B4/B6</f>
        <v>0.78947368421052633</v>
      </c>
      <c r="I4" s="2">
        <f>C4/C6</f>
        <v>0.74468085106382986</v>
      </c>
      <c r="J4" s="2">
        <f>D4/D6</f>
        <v>0.63636363636363635</v>
      </c>
      <c r="K4" s="2">
        <f>SUM(H4:J4)/3</f>
        <v>0.72350605721266426</v>
      </c>
    </row>
    <row r="5" spans="1:13">
      <c r="A5" s="1" t="s">
        <v>1</v>
      </c>
      <c r="B5" s="2">
        <f>1/D3</f>
        <v>0.33333333333333331</v>
      </c>
      <c r="C5" s="2">
        <f>1/D4</f>
        <v>0.14285714285714285</v>
      </c>
      <c r="D5" s="2">
        <v>1</v>
      </c>
      <c r="G5" s="1" t="s">
        <v>1</v>
      </c>
      <c r="H5" s="2">
        <f>B5/B6</f>
        <v>5.2631578947368418E-2</v>
      </c>
      <c r="I5" s="2">
        <f>C5/C6</f>
        <v>0.10638297872340426</v>
      </c>
      <c r="J5" s="2">
        <f>D5/D6</f>
        <v>9.0909090909090912E-2</v>
      </c>
      <c r="K5" s="2">
        <f>SUM(H5:J5)/3</f>
        <v>8.3307882859954524E-2</v>
      </c>
    </row>
    <row r="6" spans="1:13">
      <c r="A6" s="1" t="s">
        <v>5</v>
      </c>
      <c r="B6" s="2">
        <f>SUM(B3:B5)</f>
        <v>6.333333333333333</v>
      </c>
      <c r="C6" s="2">
        <f t="shared" ref="C6:D6" si="0">SUM(C3:C5)</f>
        <v>1.3428571428571427</v>
      </c>
      <c r="D6" s="2">
        <f t="shared" si="0"/>
        <v>11</v>
      </c>
      <c r="G6" s="1"/>
      <c r="H6" s="2"/>
      <c r="I6" s="2"/>
      <c r="J6" s="2"/>
    </row>
    <row r="9" spans="1:13">
      <c r="A9" s="11" t="s">
        <v>15</v>
      </c>
      <c r="B9" s="11"/>
    </row>
    <row r="10" spans="1:13">
      <c r="A10" t="s">
        <v>11</v>
      </c>
      <c r="B10" t="s">
        <v>14</v>
      </c>
    </row>
    <row r="11" spans="1:13">
      <c r="A11" t="s">
        <v>8</v>
      </c>
      <c r="B11">
        <v>3</v>
      </c>
    </row>
    <row r="12" spans="1:13">
      <c r="A12">
        <f>(B3*K3 + C3*K4 + D3 * K5)</f>
        <v>0.58781091994977774</v>
      </c>
      <c r="B12">
        <f>(B3*K3 + C3*K4 + D3 * K5)/K3</f>
        <v>3.0427191287546109</v>
      </c>
    </row>
    <row r="13" spans="1:13">
      <c r="A13">
        <f>(B4*K3 + C4*K4 + D4 * K5)</f>
        <v>2.2725915368692524</v>
      </c>
      <c r="B13">
        <f>(B4*K3 + C4*K4 + D4 * K5)/K4</f>
        <v>3.1410815627784809</v>
      </c>
    </row>
    <row r="14" spans="1:13">
      <c r="A14">
        <f>(B5*K3 + C5*K4 + D5 * K5)</f>
        <v>0.25106124434231936</v>
      </c>
      <c r="B14">
        <f>(B5*K3 + C5*K4 + D5 * K5)/K5</f>
        <v>3.0136553195616331</v>
      </c>
    </row>
    <row r="15" spans="1:13" ht="15" thickBot="1">
      <c r="A15" s="3" t="s">
        <v>16</v>
      </c>
      <c r="B15" s="4">
        <f>SUM(B12:B14)/B11</f>
        <v>3.0658186703649086</v>
      </c>
    </row>
    <row r="16" spans="1:13" ht="36.6" thickBot="1">
      <c r="A16" t="s">
        <v>7</v>
      </c>
      <c r="B16">
        <f>(B15-B11)/(B11-1)</f>
        <v>3.2909335182454313E-2</v>
      </c>
      <c r="D16" s="5" t="s">
        <v>18</v>
      </c>
      <c r="E16" s="6">
        <v>1</v>
      </c>
      <c r="F16" s="6">
        <v>2</v>
      </c>
      <c r="G16" s="6">
        <v>3</v>
      </c>
      <c r="H16" s="6">
        <v>4</v>
      </c>
      <c r="I16" s="6">
        <v>5</v>
      </c>
      <c r="J16" s="6">
        <v>6</v>
      </c>
      <c r="K16" s="6">
        <v>7</v>
      </c>
      <c r="L16" s="6">
        <v>8</v>
      </c>
      <c r="M16" s="6">
        <v>9</v>
      </c>
    </row>
    <row r="17" spans="1:13" ht="18.600000000000001" thickBot="1">
      <c r="A17" t="s">
        <v>9</v>
      </c>
      <c r="B17">
        <v>0.57999999999999996</v>
      </c>
      <c r="C17" t="s">
        <v>17</v>
      </c>
      <c r="D17" s="7" t="s">
        <v>19</v>
      </c>
      <c r="E17" s="8">
        <v>0</v>
      </c>
      <c r="F17" s="8">
        <v>0</v>
      </c>
      <c r="G17" s="8">
        <v>0.57999999999999996</v>
      </c>
      <c r="H17" s="8">
        <v>0.9</v>
      </c>
      <c r="I17" s="8">
        <v>1.1200000000000001</v>
      </c>
      <c r="J17" s="8">
        <v>1.24</v>
      </c>
      <c r="K17" s="8">
        <v>1.32</v>
      </c>
      <c r="L17" s="8">
        <v>1.41</v>
      </c>
      <c r="M17" s="8">
        <v>1.45</v>
      </c>
    </row>
    <row r="18" spans="1:13">
      <c r="A18" s="4" t="s">
        <v>10</v>
      </c>
      <c r="B18" s="4">
        <f>B16/B17</f>
        <v>5.6740233073197095E-2</v>
      </c>
    </row>
  </sheetData>
  <mergeCells count="3">
    <mergeCell ref="G1:K1"/>
    <mergeCell ref="A9:B9"/>
    <mergeCell ref="A1:D1"/>
  </mergeCells>
  <phoneticPr fontId="6" type="noConversion"/>
  <pageMargins left="0.7" right="0.7" top="0.75" bottom="0.75" header="0.3" footer="0.3"/>
  <pageSetup orientation="portrait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D1"/>
    </sheetView>
  </sheetViews>
  <sheetFormatPr defaultRowHeight="14.4"/>
  <cols>
    <col min="1" max="1" width="14" customWidth="1"/>
    <col min="2" max="3" width="16.6640625" customWidth="1"/>
    <col min="4" max="4" width="15.5546875" customWidth="1"/>
    <col min="7" max="7" width="14" customWidth="1"/>
    <col min="8" max="8" width="16" customWidth="1"/>
    <col min="9" max="9" width="16.109375" customWidth="1"/>
    <col min="10" max="10" width="15.88671875" customWidth="1"/>
    <col min="11" max="11" width="13.6640625" customWidth="1"/>
  </cols>
  <sheetData>
    <row r="1" spans="1:13">
      <c r="A1" s="10" t="s">
        <v>26</v>
      </c>
      <c r="B1" s="10"/>
      <c r="C1" s="10"/>
      <c r="D1" s="10"/>
      <c r="G1" s="10" t="s">
        <v>13</v>
      </c>
      <c r="H1" s="10"/>
      <c r="I1" s="10"/>
      <c r="J1" s="10"/>
      <c r="K1" s="10"/>
    </row>
    <row r="2" spans="1:13" ht="43.2">
      <c r="A2" s="1" t="s">
        <v>20</v>
      </c>
      <c r="B2" s="1" t="s">
        <v>3</v>
      </c>
      <c r="C2" s="1" t="s">
        <v>22</v>
      </c>
      <c r="D2" s="1" t="s">
        <v>4</v>
      </c>
      <c r="E2" s="1"/>
      <c r="G2" t="s">
        <v>11</v>
      </c>
      <c r="H2" s="1" t="s">
        <v>3</v>
      </c>
      <c r="I2" s="1" t="s">
        <v>22</v>
      </c>
      <c r="J2" s="1" t="s">
        <v>4</v>
      </c>
      <c r="K2" s="1" t="s">
        <v>24</v>
      </c>
      <c r="M2" s="9" t="s">
        <v>25</v>
      </c>
    </row>
    <row r="3" spans="1:13">
      <c r="A3" s="1" t="s">
        <v>3</v>
      </c>
      <c r="B3" s="2">
        <v>1</v>
      </c>
      <c r="C3" s="2">
        <v>3</v>
      </c>
      <c r="D3" s="2">
        <v>0.5</v>
      </c>
      <c r="G3" s="1" t="s">
        <v>3</v>
      </c>
      <c r="H3" s="2">
        <f>B3/B6</f>
        <v>0.30000000000000004</v>
      </c>
      <c r="I3" s="2">
        <f>C3/C6</f>
        <v>0.27272727272727271</v>
      </c>
      <c r="J3" s="2">
        <f>D3/D6</f>
        <v>0.30434782608695654</v>
      </c>
      <c r="K3" s="2">
        <f>SUM(H3:J3)/3</f>
        <v>0.29235836627140976</v>
      </c>
      <c r="M3">
        <f>'Polazno poređenje kriterijuma'!K3*K3</f>
        <v>5.6479560866779868E-2</v>
      </c>
    </row>
    <row r="4" spans="1:13" ht="43.2">
      <c r="A4" s="1" t="s">
        <v>22</v>
      </c>
      <c r="B4" s="2">
        <f>1/C3</f>
        <v>0.33333333333333331</v>
      </c>
      <c r="C4" s="2">
        <v>1</v>
      </c>
      <c r="D4" s="2">
        <v>0.14285714285714285</v>
      </c>
      <c r="G4" s="1" t="s">
        <v>22</v>
      </c>
      <c r="H4" s="2">
        <f>B4/B6</f>
        <v>0.1</v>
      </c>
      <c r="I4" s="2">
        <f>C4/C6</f>
        <v>9.0909090909090912E-2</v>
      </c>
      <c r="J4" s="2">
        <f>D4/D6</f>
        <v>8.6956521739130432E-2</v>
      </c>
      <c r="K4" s="2">
        <f>SUM(H4:J4)/3</f>
        <v>9.2621870882740445E-2</v>
      </c>
      <c r="M4">
        <f>'Polazno poređenje kriterijuma'!K3*K4</f>
        <v>1.789325429893927E-2</v>
      </c>
    </row>
    <row r="5" spans="1:13" ht="28.8">
      <c r="A5" s="1" t="s">
        <v>4</v>
      </c>
      <c r="B5" s="2">
        <f>1/D3</f>
        <v>2</v>
      </c>
      <c r="C5" s="2">
        <f>1/D4</f>
        <v>7</v>
      </c>
      <c r="D5" s="2">
        <v>1</v>
      </c>
      <c r="G5" s="1" t="s">
        <v>4</v>
      </c>
      <c r="H5" s="2">
        <f>B5/B6</f>
        <v>0.60000000000000009</v>
      </c>
      <c r="I5" s="2">
        <f>C5/C6</f>
        <v>0.63636363636363635</v>
      </c>
      <c r="J5" s="2">
        <f>D5/D6</f>
        <v>0.60869565217391308</v>
      </c>
      <c r="K5" s="2">
        <f>SUM(H5:J5)/3</f>
        <v>0.6150197628458498</v>
      </c>
      <c r="M5">
        <f>'Polazno poređenje kriterijuma'!K3*K5</f>
        <v>0.11881324476166219</v>
      </c>
    </row>
    <row r="6" spans="1:13">
      <c r="A6" s="1" t="s">
        <v>5</v>
      </c>
      <c r="B6" s="2">
        <f>SUM(B3:B5)</f>
        <v>3.333333333333333</v>
      </c>
      <c r="C6" s="2">
        <f t="shared" ref="C6:D6" si="0">SUM(C3:C5)</f>
        <v>11</v>
      </c>
      <c r="D6" s="2">
        <f t="shared" si="0"/>
        <v>1.6428571428571428</v>
      </c>
      <c r="G6" s="1"/>
      <c r="H6" s="2"/>
      <c r="I6" s="2"/>
      <c r="J6" s="2"/>
    </row>
    <row r="9" spans="1:13">
      <c r="A9" s="11" t="s">
        <v>15</v>
      </c>
      <c r="B9" s="11"/>
    </row>
    <row r="10" spans="1:13">
      <c r="A10" t="s">
        <v>11</v>
      </c>
      <c r="B10" t="s">
        <v>14</v>
      </c>
    </row>
    <row r="11" spans="1:13">
      <c r="A11" t="s">
        <v>8</v>
      </c>
      <c r="B11">
        <v>3</v>
      </c>
    </row>
    <row r="12" spans="1:13">
      <c r="A12">
        <f>(B3*K3 + C3*K4 + D3 * K5)</f>
        <v>0.87773386034255596</v>
      </c>
      <c r="B12">
        <f>(B3*K3 + C3*K4 + D3 * K5)/K3</f>
        <v>3.002253267237494</v>
      </c>
    </row>
    <row r="13" spans="1:13">
      <c r="A13">
        <f>(B4*K3 + C4*K4 + D4 * K5)</f>
        <v>0.27793462576071271</v>
      </c>
      <c r="B13">
        <f>(B4*K3 + C4*K4 + D4 * K5)/K4</f>
        <v>3.0007451060082637</v>
      </c>
    </row>
    <row r="14" spans="1:13">
      <c r="A14">
        <f>(B5*K3 + C5*K4 + D5 * K5)</f>
        <v>1.8480895915678524</v>
      </c>
      <c r="B14">
        <f>(B5*K3 + C5*K4 + D5 * K5)/K5</f>
        <v>3.0049271636675234</v>
      </c>
    </row>
    <row r="15" spans="1:13" ht="15" thickBot="1">
      <c r="A15" s="3" t="s">
        <v>16</v>
      </c>
      <c r="B15" s="4">
        <f>SUM(B12:B14)/B11</f>
        <v>3.0026418456377599</v>
      </c>
    </row>
    <row r="16" spans="1:13" ht="54.6" thickBot="1">
      <c r="A16" t="s">
        <v>7</v>
      </c>
      <c r="B16">
        <f>(B15-B11)/(B11-1)</f>
        <v>1.320922818879966E-3</v>
      </c>
      <c r="D16" s="5" t="s">
        <v>18</v>
      </c>
      <c r="E16" s="6">
        <v>1</v>
      </c>
      <c r="F16" s="6">
        <v>2</v>
      </c>
      <c r="G16" s="6">
        <v>3</v>
      </c>
      <c r="H16" s="6">
        <v>4</v>
      </c>
      <c r="I16" s="6">
        <v>5</v>
      </c>
      <c r="J16" s="6">
        <v>6</v>
      </c>
      <c r="K16" s="6">
        <v>7</v>
      </c>
      <c r="L16" s="6">
        <v>8</v>
      </c>
      <c r="M16" s="6">
        <v>9</v>
      </c>
    </row>
    <row r="17" spans="1:13" ht="18.600000000000001" thickBot="1">
      <c r="A17" t="s">
        <v>9</v>
      </c>
      <c r="B17">
        <v>0.57999999999999996</v>
      </c>
      <c r="C17" t="s">
        <v>17</v>
      </c>
      <c r="D17" s="7" t="s">
        <v>19</v>
      </c>
      <c r="E17" s="8">
        <v>0</v>
      </c>
      <c r="F17" s="8">
        <v>0</v>
      </c>
      <c r="G17" s="8">
        <v>0.57999999999999996</v>
      </c>
      <c r="H17" s="8">
        <v>0.9</v>
      </c>
      <c r="I17" s="8">
        <v>1.1200000000000001</v>
      </c>
      <c r="J17" s="8">
        <v>1.24</v>
      </c>
      <c r="K17" s="8">
        <v>1.32</v>
      </c>
      <c r="L17" s="8">
        <v>1.41</v>
      </c>
      <c r="M17" s="8">
        <v>1.45</v>
      </c>
    </row>
    <row r="18" spans="1:13">
      <c r="A18" s="4" t="s">
        <v>10</v>
      </c>
      <c r="B18" s="4">
        <f>B16/B17</f>
        <v>2.2774531359999414E-3</v>
      </c>
    </row>
  </sheetData>
  <mergeCells count="3">
    <mergeCell ref="A1:D1"/>
    <mergeCell ref="G1:K1"/>
    <mergeCell ref="A9:B9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A2" sqref="A2:D2"/>
    </sheetView>
  </sheetViews>
  <sheetFormatPr defaultRowHeight="14.4"/>
  <cols>
    <col min="1" max="1" width="17" customWidth="1"/>
    <col min="2" max="2" width="13.109375" customWidth="1"/>
    <col min="3" max="3" width="15.5546875" customWidth="1"/>
    <col min="4" max="4" width="12.6640625" customWidth="1"/>
    <col min="7" max="7" width="11.44140625" customWidth="1"/>
    <col min="8" max="8" width="13" customWidth="1"/>
    <col min="9" max="9" width="13.6640625" customWidth="1"/>
    <col min="10" max="10" width="12.5546875" customWidth="1"/>
    <col min="11" max="11" width="12.109375" customWidth="1"/>
  </cols>
  <sheetData>
    <row r="1" spans="1:13">
      <c r="A1" s="10" t="s">
        <v>27</v>
      </c>
      <c r="B1" s="10"/>
      <c r="C1" s="10"/>
      <c r="D1" s="10"/>
      <c r="G1" s="10" t="s">
        <v>13</v>
      </c>
      <c r="H1" s="10"/>
      <c r="I1" s="10"/>
      <c r="J1" s="10"/>
      <c r="K1" s="10"/>
    </row>
    <row r="2" spans="1:13" ht="43.2">
      <c r="A2" s="1" t="s">
        <v>29</v>
      </c>
      <c r="B2" s="1" t="s">
        <v>3</v>
      </c>
      <c r="C2" s="1" t="s">
        <v>22</v>
      </c>
      <c r="D2" s="1" t="s">
        <v>4</v>
      </c>
      <c r="E2" s="1"/>
      <c r="G2" t="s">
        <v>11</v>
      </c>
      <c r="H2" s="1" t="s">
        <v>3</v>
      </c>
      <c r="I2" s="1" t="s">
        <v>22</v>
      </c>
      <c r="J2" s="1" t="s">
        <v>4</v>
      </c>
      <c r="K2" s="1" t="s">
        <v>23</v>
      </c>
      <c r="M2" s="9" t="s">
        <v>25</v>
      </c>
    </row>
    <row r="3" spans="1:13">
      <c r="A3" s="1" t="s">
        <v>3</v>
      </c>
      <c r="B3" s="2">
        <v>1</v>
      </c>
      <c r="C3" s="2">
        <v>2</v>
      </c>
      <c r="D3" s="2">
        <v>0.33333333333333331</v>
      </c>
      <c r="G3" s="1" t="s">
        <v>3</v>
      </c>
      <c r="H3" s="2">
        <f>B3/B6</f>
        <v>0.22222222222222221</v>
      </c>
      <c r="I3" s="2">
        <f>C3/C6</f>
        <v>0.18181818181818182</v>
      </c>
      <c r="J3" s="2">
        <f>D3/D6</f>
        <v>0.22857142857142856</v>
      </c>
      <c r="K3" s="2">
        <f>SUM(H3:J3)/3</f>
        <v>0.21087061087061088</v>
      </c>
      <c r="M3">
        <f>'Polazno poređenje kriterijuma'!K4*K3</f>
        <v>0.15256616425302166</v>
      </c>
    </row>
    <row r="4" spans="1:13" ht="57.6">
      <c r="A4" s="1" t="s">
        <v>22</v>
      </c>
      <c r="B4" s="2">
        <f>1/C3</f>
        <v>0.5</v>
      </c>
      <c r="C4" s="2">
        <v>1</v>
      </c>
      <c r="D4" s="2">
        <v>0.125</v>
      </c>
      <c r="G4" s="1" t="s">
        <v>22</v>
      </c>
      <c r="H4" s="2">
        <f>B4/B6</f>
        <v>0.1111111111111111</v>
      </c>
      <c r="I4" s="2">
        <f>C4/C6</f>
        <v>9.0909090909090912E-2</v>
      </c>
      <c r="J4" s="2">
        <f>D4/D6</f>
        <v>8.5714285714285715E-2</v>
      </c>
      <c r="K4" s="2">
        <f>SUM(H4:J4)/3</f>
        <v>9.5911495911495906E-2</v>
      </c>
      <c r="M4">
        <f>'Polazno poređenje kriterijuma'!K4*K4</f>
        <v>6.9392548248294966E-2</v>
      </c>
    </row>
    <row r="5" spans="1:13" ht="28.8">
      <c r="A5" s="1" t="s">
        <v>4</v>
      </c>
      <c r="B5" s="2">
        <f>1/D3</f>
        <v>3</v>
      </c>
      <c r="C5" s="2">
        <f>1/D4</f>
        <v>8</v>
      </c>
      <c r="D5" s="2">
        <v>1</v>
      </c>
      <c r="G5" s="1" t="s">
        <v>4</v>
      </c>
      <c r="H5" s="2">
        <f>B5/B6</f>
        <v>0.66666666666666663</v>
      </c>
      <c r="I5" s="2">
        <f>C5/C6</f>
        <v>0.72727272727272729</v>
      </c>
      <c r="J5" s="2">
        <f>D5/D6</f>
        <v>0.68571428571428572</v>
      </c>
      <c r="K5" s="2">
        <f>SUM(H5:J5)/3</f>
        <v>0.69321789321789318</v>
      </c>
      <c r="M5">
        <f>'Polazno poređenje kriterijuma'!K4*K5</f>
        <v>0.50154734471134765</v>
      </c>
    </row>
    <row r="6" spans="1:13">
      <c r="A6" s="1" t="s">
        <v>5</v>
      </c>
      <c r="B6" s="2">
        <f>SUM(B3:B5)</f>
        <v>4.5</v>
      </c>
      <c r="C6" s="2">
        <f t="shared" ref="C6:D6" si="0">SUM(C3:C5)</f>
        <v>11</v>
      </c>
      <c r="D6" s="2">
        <f t="shared" si="0"/>
        <v>1.4583333333333333</v>
      </c>
      <c r="G6" s="1"/>
      <c r="H6" s="2"/>
      <c r="I6" s="2"/>
      <c r="J6" s="2"/>
    </row>
    <row r="9" spans="1:13">
      <c r="A9" s="11" t="s">
        <v>15</v>
      </c>
      <c r="B9" s="11"/>
    </row>
    <row r="10" spans="1:13">
      <c r="A10" t="s">
        <v>11</v>
      </c>
      <c r="B10" t="s">
        <v>14</v>
      </c>
    </row>
    <row r="11" spans="1:13">
      <c r="A11" t="s">
        <v>8</v>
      </c>
      <c r="B11">
        <v>3</v>
      </c>
    </row>
    <row r="12" spans="1:13">
      <c r="A12">
        <f>(B3*K3 + C3*K4 + D3 * K5)</f>
        <v>0.63376623376623376</v>
      </c>
      <c r="B12">
        <f>(B3*K3 + C3*K4 + D3 * K5)/K3</f>
        <v>3.0054744525547443</v>
      </c>
    </row>
    <row r="13" spans="1:13">
      <c r="A13">
        <f>(B4*K3 + C4*K4 + D4 * K5)</f>
        <v>0.28799903799903798</v>
      </c>
      <c r="B13">
        <f>(B4*K3 + C4*K4 + D4 * K5)/K4</f>
        <v>3.0027582748244734</v>
      </c>
    </row>
    <row r="14" spans="1:13">
      <c r="A14">
        <f>(B5*K3 + C5*K4 + D5 * K5)</f>
        <v>2.0931216931216929</v>
      </c>
      <c r="B14">
        <f>(B5*K3 + C5*K4 + D5 * K5)/K5</f>
        <v>3.0194282542325839</v>
      </c>
    </row>
    <row r="15" spans="1:13" ht="15" thickBot="1">
      <c r="A15" s="3" t="s">
        <v>16</v>
      </c>
      <c r="B15" s="4">
        <f>SUM(B12:B14)/B11</f>
        <v>3.0092203272039342</v>
      </c>
    </row>
    <row r="16" spans="1:13" ht="54.6" thickBot="1">
      <c r="A16" t="s">
        <v>7</v>
      </c>
      <c r="B16">
        <f>(B15-B11)/(B11-1)</f>
        <v>4.6101636019670877E-3</v>
      </c>
      <c r="D16" s="5" t="s">
        <v>18</v>
      </c>
      <c r="E16" s="6">
        <v>1</v>
      </c>
      <c r="F16" s="6">
        <v>2</v>
      </c>
      <c r="G16" s="6">
        <v>3</v>
      </c>
      <c r="H16" s="6">
        <v>4</v>
      </c>
      <c r="I16" s="6">
        <v>5</v>
      </c>
      <c r="J16" s="6">
        <v>6</v>
      </c>
      <c r="K16" s="6">
        <v>7</v>
      </c>
      <c r="L16" s="6">
        <v>8</v>
      </c>
      <c r="M16" s="6">
        <v>9</v>
      </c>
    </row>
    <row r="17" spans="1:13" ht="18.600000000000001" thickBot="1">
      <c r="A17" t="s">
        <v>9</v>
      </c>
      <c r="B17">
        <v>0.57999999999999996</v>
      </c>
      <c r="C17" t="s">
        <v>17</v>
      </c>
      <c r="D17" s="7" t="s">
        <v>19</v>
      </c>
      <c r="E17" s="8">
        <v>0</v>
      </c>
      <c r="F17" s="8">
        <v>0</v>
      </c>
      <c r="G17" s="8">
        <v>0.57999999999999996</v>
      </c>
      <c r="H17" s="8">
        <v>0.9</v>
      </c>
      <c r="I17" s="8">
        <v>1.1200000000000001</v>
      </c>
      <c r="J17" s="8">
        <v>1.24</v>
      </c>
      <c r="K17" s="8">
        <v>1.32</v>
      </c>
      <c r="L17" s="8">
        <v>1.41</v>
      </c>
      <c r="M17" s="8">
        <v>1.45</v>
      </c>
    </row>
    <row r="18" spans="1:13">
      <c r="A18" s="4" t="s">
        <v>10</v>
      </c>
      <c r="B18" s="4">
        <f>B16/B17</f>
        <v>7.9485579344260142E-3</v>
      </c>
    </row>
  </sheetData>
  <mergeCells count="3">
    <mergeCell ref="A1:D1"/>
    <mergeCell ref="G1:K1"/>
    <mergeCell ref="A9:B9"/>
  </mergeCells>
  <pageMargins left="0.7" right="0.7" top="0.75" bottom="0.75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A3" sqref="A3"/>
    </sheetView>
  </sheetViews>
  <sheetFormatPr defaultRowHeight="14.4"/>
  <cols>
    <col min="1" max="1" width="15.88671875" customWidth="1"/>
    <col min="2" max="2" width="14.6640625" customWidth="1"/>
    <col min="3" max="3" width="14" customWidth="1"/>
    <col min="4" max="4" width="13" customWidth="1"/>
    <col min="7" max="7" width="15.5546875" customWidth="1"/>
    <col min="8" max="8" width="11.5546875" customWidth="1"/>
    <col min="9" max="9" width="16.33203125" customWidth="1"/>
    <col min="10" max="10" width="12.88671875" customWidth="1"/>
    <col min="11" max="11" width="10.5546875" customWidth="1"/>
  </cols>
  <sheetData>
    <row r="1" spans="1:13">
      <c r="A1" s="10" t="s">
        <v>28</v>
      </c>
      <c r="B1" s="10"/>
      <c r="C1" s="10"/>
      <c r="D1" s="10"/>
      <c r="G1" s="10" t="s">
        <v>13</v>
      </c>
      <c r="H1" s="10"/>
      <c r="I1" s="10"/>
      <c r="J1" s="10"/>
      <c r="K1" s="10"/>
    </row>
    <row r="2" spans="1:13" ht="43.2">
      <c r="A2" s="1" t="s">
        <v>30</v>
      </c>
      <c r="B2" s="1" t="s">
        <v>3</v>
      </c>
      <c r="C2" s="1" t="s">
        <v>22</v>
      </c>
      <c r="D2" s="1" t="s">
        <v>4</v>
      </c>
      <c r="E2" s="1"/>
      <c r="G2" t="s">
        <v>11</v>
      </c>
      <c r="H2" s="1" t="s">
        <v>3</v>
      </c>
      <c r="I2" s="1" t="s">
        <v>22</v>
      </c>
      <c r="J2" s="1" t="s">
        <v>4</v>
      </c>
      <c r="K2" s="1" t="s">
        <v>23</v>
      </c>
      <c r="M2" s="9" t="s">
        <v>25</v>
      </c>
    </row>
    <row r="3" spans="1:13">
      <c r="A3" s="1" t="s">
        <v>3</v>
      </c>
      <c r="B3" s="2">
        <v>1</v>
      </c>
      <c r="C3" s="2">
        <v>4</v>
      </c>
      <c r="D3" s="2">
        <v>0.33333333333333331</v>
      </c>
      <c r="G3" s="1" t="s">
        <v>3</v>
      </c>
      <c r="H3" s="2">
        <f>B3/B6</f>
        <v>0.23529411764705882</v>
      </c>
      <c r="I3" s="2">
        <f>C3/C6</f>
        <v>0.36363636363636365</v>
      </c>
      <c r="J3" s="2">
        <f>D3/D6</f>
        <v>0.22222222222222221</v>
      </c>
      <c r="K3" s="2">
        <f>SUM(H3:J3)/3</f>
        <v>0.27371756783521489</v>
      </c>
      <c r="M3">
        <f>'Polazno poređenje kriterijuma'!K5*K3</f>
        <v>2.280283107792774E-2</v>
      </c>
    </row>
    <row r="4" spans="1:13" ht="43.2">
      <c r="A4" s="1" t="s">
        <v>22</v>
      </c>
      <c r="B4" s="2">
        <f>1/C3</f>
        <v>0.25</v>
      </c>
      <c r="C4" s="2">
        <v>1</v>
      </c>
      <c r="D4" s="2">
        <v>0.16666666666666666</v>
      </c>
      <c r="G4" s="1" t="s">
        <v>22</v>
      </c>
      <c r="H4" s="2">
        <f>B4/B6</f>
        <v>5.8823529411764705E-2</v>
      </c>
      <c r="I4" s="2">
        <f>C4/C6</f>
        <v>9.0909090909090912E-2</v>
      </c>
      <c r="J4" s="2">
        <f>D4/D6</f>
        <v>0.1111111111111111</v>
      </c>
      <c r="K4" s="2">
        <f>SUM(H4:J4)/3</f>
        <v>8.6947910477322241E-2</v>
      </c>
      <c r="M4">
        <f>'Polazno poređenje kriterijuma'!K5*K4</f>
        <v>7.2434463409625739E-3</v>
      </c>
    </row>
    <row r="5" spans="1:13" ht="28.8">
      <c r="A5" s="1" t="s">
        <v>4</v>
      </c>
      <c r="B5" s="2">
        <f>1/D3</f>
        <v>3</v>
      </c>
      <c r="C5" s="2">
        <f>1/D4</f>
        <v>6</v>
      </c>
      <c r="D5" s="2">
        <v>1</v>
      </c>
      <c r="G5" s="1" t="s">
        <v>4</v>
      </c>
      <c r="H5" s="2">
        <f>B5/B6</f>
        <v>0.70588235294117652</v>
      </c>
      <c r="I5" s="2">
        <f>C5/C6</f>
        <v>0.54545454545454541</v>
      </c>
      <c r="J5" s="2">
        <f>D5/D6</f>
        <v>0.66666666666666663</v>
      </c>
      <c r="K5" s="2">
        <f>SUM(H5:J5)/3</f>
        <v>0.63933452168746285</v>
      </c>
      <c r="M5">
        <f>'Polazno poređenje kriterijuma'!K5*K5</f>
        <v>5.326160544106421E-2</v>
      </c>
    </row>
    <row r="6" spans="1:13">
      <c r="A6" s="1" t="s">
        <v>5</v>
      </c>
      <c r="B6" s="2">
        <f>SUM(B3:B5)</f>
        <v>4.25</v>
      </c>
      <c r="C6" s="2">
        <f t="shared" ref="C6:D6" si="0">SUM(C3:C5)</f>
        <v>11</v>
      </c>
      <c r="D6" s="2">
        <f t="shared" si="0"/>
        <v>1.5</v>
      </c>
      <c r="G6" s="1"/>
      <c r="H6" s="2"/>
      <c r="I6" s="2"/>
      <c r="J6" s="2"/>
    </row>
    <row r="9" spans="1:13">
      <c r="A9" s="11" t="s">
        <v>15</v>
      </c>
      <c r="B9" s="11"/>
    </row>
    <row r="10" spans="1:13">
      <c r="A10" t="s">
        <v>11</v>
      </c>
      <c r="B10" t="s">
        <v>14</v>
      </c>
    </row>
    <row r="11" spans="1:13">
      <c r="A11" t="s">
        <v>8</v>
      </c>
      <c r="B11">
        <v>3</v>
      </c>
    </row>
    <row r="12" spans="1:13">
      <c r="A12">
        <f>(B3*K3 + C3*K4 + D3 * K5)</f>
        <v>0.83462071697365814</v>
      </c>
      <c r="B12">
        <f>(B3*K3 + C3*K4 + D3 * K5)/K3</f>
        <v>3.0492040520984083</v>
      </c>
    </row>
    <row r="13" spans="1:13">
      <c r="A13">
        <f>(B4*K3 + C4*K4 + D4 * K5)</f>
        <v>0.26193305605070311</v>
      </c>
      <c r="B13">
        <f>(B4*K3 + C4*K4 + D4 * K5)/K4</f>
        <v>3.0125284738041</v>
      </c>
    </row>
    <row r="14" spans="1:13">
      <c r="A14">
        <f>(B5*K3 + C5*K4 + D5 * K5)</f>
        <v>1.982174688057041</v>
      </c>
      <c r="B14">
        <f>(B5*K3 + C5*K4 + D5 * K5)/K5</f>
        <v>3.1003717472118959</v>
      </c>
    </row>
    <row r="15" spans="1:13" ht="15" thickBot="1">
      <c r="A15" s="3" t="s">
        <v>16</v>
      </c>
      <c r="B15" s="4">
        <f>SUM(B12:B14)/B11</f>
        <v>3.0540347577048017</v>
      </c>
    </row>
    <row r="16" spans="1:13" ht="54.6" thickBot="1">
      <c r="A16" t="s">
        <v>7</v>
      </c>
      <c r="B16">
        <f>(B15-B11)/(B11-1)</f>
        <v>2.7017378852400853E-2</v>
      </c>
      <c r="D16" s="5" t="s">
        <v>18</v>
      </c>
      <c r="E16" s="6">
        <v>1</v>
      </c>
      <c r="F16" s="6">
        <v>2</v>
      </c>
      <c r="G16" s="6">
        <v>3</v>
      </c>
      <c r="H16" s="6">
        <v>4</v>
      </c>
      <c r="I16" s="6">
        <v>5</v>
      </c>
      <c r="J16" s="6">
        <v>6</v>
      </c>
      <c r="K16" s="6">
        <v>7</v>
      </c>
      <c r="L16" s="6">
        <v>8</v>
      </c>
      <c r="M16" s="6">
        <v>9</v>
      </c>
    </row>
    <row r="17" spans="1:13" ht="18.600000000000001" thickBot="1">
      <c r="A17" t="s">
        <v>9</v>
      </c>
      <c r="B17">
        <v>0.57999999999999996</v>
      </c>
      <c r="C17" t="s">
        <v>17</v>
      </c>
      <c r="D17" s="7" t="s">
        <v>19</v>
      </c>
      <c r="E17" s="8">
        <v>0</v>
      </c>
      <c r="F17" s="8">
        <v>0</v>
      </c>
      <c r="G17" s="8">
        <v>0.57999999999999996</v>
      </c>
      <c r="H17" s="8">
        <v>0.9</v>
      </c>
      <c r="I17" s="8">
        <v>1.1200000000000001</v>
      </c>
      <c r="J17" s="8">
        <v>1.24</v>
      </c>
      <c r="K17" s="8">
        <v>1.32</v>
      </c>
      <c r="L17" s="8">
        <v>1.41</v>
      </c>
      <c r="M17" s="8">
        <v>1.45</v>
      </c>
    </row>
    <row r="18" spans="1:13">
      <c r="A18" s="4" t="s">
        <v>10</v>
      </c>
      <c r="B18" s="4">
        <f>B16/B17</f>
        <v>4.6581687676553199E-2</v>
      </c>
    </row>
  </sheetData>
  <mergeCells count="3">
    <mergeCell ref="A1:D1"/>
    <mergeCell ref="G1:K1"/>
    <mergeCell ref="A9:B9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Polazno poređenje kriterijuma</vt:lpstr>
      <vt:lpstr>Rangiranje alternativa po K1</vt:lpstr>
      <vt:lpstr>Rangiranje alternativa po K2</vt:lpstr>
      <vt:lpstr>Rangiranje alternativa po K3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SJM</cp:lastModifiedBy>
  <dcterms:created xsi:type="dcterms:W3CDTF">2022-07-07T08:59:47Z</dcterms:created>
  <dcterms:modified xsi:type="dcterms:W3CDTF">2022-08-10T16:44:33Z</dcterms:modified>
</cp:coreProperties>
</file>