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asinski Beograd - Nastava\3 Vrednovanje projekata u oblasti IT\Prezentacije IMihajlovic\"/>
    </mc:Choice>
  </mc:AlternateContent>
  <bookViews>
    <workbookView xWindow="0" yWindow="0" windowWidth="19200" windowHeight="72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N9" i="1"/>
  <c r="M9" i="1"/>
  <c r="L9" i="1"/>
  <c r="K9" i="1"/>
  <c r="J9" i="1"/>
  <c r="I9" i="1"/>
  <c r="H9" i="1"/>
  <c r="G9" i="1"/>
  <c r="F9" i="1"/>
  <c r="E8" i="1"/>
  <c r="E9" i="1"/>
  <c r="D9" i="1"/>
  <c r="C9" i="1"/>
  <c r="K4" i="1"/>
  <c r="K5" i="1"/>
  <c r="K6" i="1"/>
  <c r="K7" i="1"/>
  <c r="C4" i="1"/>
  <c r="C5" i="1" s="1"/>
  <c r="K13" i="1"/>
  <c r="C6" i="1" l="1"/>
  <c r="L2" i="1"/>
  <c r="M2" i="1" s="1"/>
  <c r="K2" i="1"/>
  <c r="J2" i="1"/>
  <c r="I2" i="1"/>
  <c r="C7" i="1" l="1"/>
  <c r="N2" i="1"/>
  <c r="G4" i="1"/>
  <c r="G5" i="1" s="1"/>
  <c r="G6" i="1" s="1"/>
  <c r="G7" i="1" s="1"/>
  <c r="G8" i="1" s="1"/>
  <c r="F4" i="1"/>
  <c r="F5" i="1" s="1"/>
  <c r="F6" i="1" s="1"/>
  <c r="F7" i="1" s="1"/>
  <c r="F8" i="1" s="1"/>
  <c r="E4" i="1"/>
  <c r="E5" i="1" s="1"/>
  <c r="E6" i="1" s="1"/>
  <c r="E7" i="1" s="1"/>
  <c r="D4" i="1"/>
  <c r="H4" i="1" s="1"/>
  <c r="J4" i="1" s="1"/>
  <c r="C8" i="1" l="1"/>
  <c r="D5" i="1"/>
  <c r="H3" i="1"/>
  <c r="J3" i="1" l="1"/>
  <c r="K3" i="1" s="1"/>
  <c r="I3" i="1"/>
  <c r="I4" i="1" s="1"/>
  <c r="I5" i="1" s="1"/>
  <c r="D6" i="1"/>
  <c r="H5" i="1"/>
  <c r="J5" i="1" s="1"/>
  <c r="L3" i="1" l="1"/>
  <c r="M3" i="1" s="1"/>
  <c r="D7" i="1"/>
  <c r="H6" i="1"/>
  <c r="L4" i="1" l="1"/>
  <c r="M4" i="1" s="1"/>
  <c r="N3" i="1"/>
  <c r="N4" i="1" s="1"/>
  <c r="J6" i="1"/>
  <c r="I6" i="1"/>
  <c r="I7" i="1" s="1"/>
  <c r="D8" i="1"/>
  <c r="H8" i="1" s="1"/>
  <c r="J8" i="1" s="1"/>
  <c r="K8" i="1" s="1"/>
  <c r="H7" i="1"/>
  <c r="I8" i="1" l="1"/>
  <c r="J7" i="1"/>
  <c r="L5" i="1"/>
  <c r="M5" i="1" s="1"/>
  <c r="C2" i="1"/>
  <c r="C3" i="1" s="1"/>
  <c r="N5" i="1" l="1"/>
  <c r="L6" i="1"/>
  <c r="M6" i="1" s="1"/>
  <c r="L8" i="1" l="1"/>
  <c r="M8" i="1" s="1"/>
  <c r="L7" i="1"/>
  <c r="M7" i="1" s="1"/>
  <c r="N6" i="1"/>
  <c r="N7" i="1" l="1"/>
  <c r="N8" i="1" l="1"/>
</calcChain>
</file>

<file path=xl/sharedStrings.xml><?xml version="1.0" encoding="utf-8"?>
<sst xmlns="http://schemas.openxmlformats.org/spreadsheetml/2006/main" count="17" uniqueCount="16">
  <si>
    <t>Prihod od prodaje/god</t>
  </si>
  <si>
    <t>Prihodi, nj/god</t>
  </si>
  <si>
    <t>Prihod od reklama, nj/god</t>
  </si>
  <si>
    <t>Prihod od naplate usluga, nj/god</t>
  </si>
  <si>
    <t>Prihod od pretplate, nj/god</t>
  </si>
  <si>
    <t>Godina</t>
  </si>
  <si>
    <t>Prihodi_kumulativ</t>
  </si>
  <si>
    <t>Porez, nj/god</t>
  </si>
  <si>
    <t>Ukupna dobit , nj/god</t>
  </si>
  <si>
    <t>Ukupna dobit _kumulativ</t>
  </si>
  <si>
    <t>Neto prihod_god</t>
  </si>
  <si>
    <t>Neto prihod_kumulativ</t>
  </si>
  <si>
    <t>Troškovi, nj/god</t>
  </si>
  <si>
    <t>Troškovi_kumulativ, nj</t>
  </si>
  <si>
    <t>Rok vraćanja</t>
  </si>
  <si>
    <t>(kumulativ  neto prohoda - kumulativ ukupnih rashoda),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</si>
</sst>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164" fontId="0" fillId="0" borderId="0" xfId="0" applyNumberFormat="1"/>
    <xf numFmtId="1" fontId="3" fillId="0" borderId="0" xfId="0" applyNumberFormat="1" applyFont="1" applyBorder="1"/>
    <xf numFmtId="164" fontId="1" fillId="0" borderId="0" xfId="0" applyNumberFormat="1" applyFont="1"/>
    <xf numFmtId="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Rok vraćanja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Troškovi_kumulativ, nj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Sheet1!$A$2:$A$9</c:f>
              <c:numCache>
                <c:formatCode>0.0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 formatCode="General">
                  <c:v>7</c:v>
                </c:pt>
              </c:numCache>
            </c:numRef>
          </c:cat>
          <c:val>
            <c:numRef>
              <c:f>Sheet1!$C$2:$C$9</c:f>
              <c:numCache>
                <c:formatCode>0.0</c:formatCode>
                <c:ptCount val="8"/>
                <c:pt idx="0">
                  <c:v>1450000</c:v>
                </c:pt>
                <c:pt idx="1">
                  <c:v>2400000</c:v>
                </c:pt>
                <c:pt idx="2">
                  <c:v>2620000</c:v>
                </c:pt>
                <c:pt idx="3">
                  <c:v>2840000</c:v>
                </c:pt>
                <c:pt idx="4">
                  <c:v>3060000</c:v>
                </c:pt>
                <c:pt idx="5">
                  <c:v>3280000</c:v>
                </c:pt>
                <c:pt idx="6">
                  <c:v>3500000</c:v>
                </c:pt>
                <c:pt idx="7">
                  <c:v>3720000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Sheet1!$N$1</c:f>
              <c:strCache>
                <c:ptCount val="1"/>
                <c:pt idx="0">
                  <c:v>Neto prihod_kumulativ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Sheet1!$A$2:$A$9</c:f>
              <c:numCache>
                <c:formatCode>0.0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 formatCode="General">
                  <c:v>7</c:v>
                </c:pt>
              </c:numCache>
            </c:numRef>
          </c:cat>
          <c:val>
            <c:numRef>
              <c:f>Sheet1!$N$2:$N$9</c:f>
              <c:numCache>
                <c:formatCode>0.0</c:formatCode>
                <c:ptCount val="8"/>
                <c:pt idx="0">
                  <c:v>0</c:v>
                </c:pt>
                <c:pt idx="1">
                  <c:v>550000</c:v>
                </c:pt>
                <c:pt idx="2">
                  <c:v>1138500</c:v>
                </c:pt>
                <c:pt idx="3">
                  <c:v>1774805</c:v>
                </c:pt>
                <c:pt idx="4">
                  <c:v>2463437.9500000002</c:v>
                </c:pt>
                <c:pt idx="5">
                  <c:v>3123294.3765000002</c:v>
                </c:pt>
                <c:pt idx="6">
                  <c:v>3512549.6676687505</c:v>
                </c:pt>
                <c:pt idx="7">
                  <c:v>3790591.259786163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149072"/>
        <c:axId val="2092139280"/>
      </c:lineChart>
      <c:catAx>
        <c:axId val="209214907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139280"/>
        <c:crosses val="autoZero"/>
        <c:auto val="1"/>
        <c:lblAlgn val="ctr"/>
        <c:lblOffset val="100"/>
        <c:noMultiLvlLbl val="0"/>
      </c:catAx>
      <c:valAx>
        <c:axId val="209213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14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281940</xdr:colOff>
      <xdr:row>10</xdr:row>
      <xdr:rowOff>45720</xdr:rowOff>
    </xdr:from>
    <xdr:to>
      <xdr:col>8</xdr:col>
      <xdr:colOff>91440</xdr:colOff>
      <xdr:row>21</xdr:row>
      <xdr:rowOff>45720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4" workbookViewId="0">
      <selection activeCell="A9" sqref="A9:N9"/>
    </sheetView>
  </sheetViews>
  <sheetFormatPr defaultRowHeight="14.4" x14ac:dyDescent="0.3"/>
  <cols>
    <col min="1" max="1" width="11.44140625" style="8" customWidth="1"/>
    <col min="2" max="2" width="13.6640625" customWidth="1"/>
    <col min="3" max="3" width="10.44140625" style="8" customWidth="1"/>
    <col min="4" max="5" width="12.44140625" customWidth="1"/>
    <col min="6" max="6" width="9.21875" customWidth="1"/>
    <col min="7" max="8" width="12.44140625" customWidth="1"/>
    <col min="9" max="9" width="11.77734375" customWidth="1"/>
    <col min="10" max="10" width="13" customWidth="1"/>
    <col min="11" max="11" width="14.109375" customWidth="1"/>
    <col min="12" max="12" width="9.21875" customWidth="1"/>
    <col min="14" max="14" width="9.44140625" style="8" customWidth="1"/>
  </cols>
  <sheetData>
    <row r="1" spans="1:14" ht="38.4" customHeight="1" x14ac:dyDescent="0.3">
      <c r="A1" s="2" t="s">
        <v>5</v>
      </c>
      <c r="B1" s="2" t="s">
        <v>12</v>
      </c>
      <c r="C1" s="2" t="s">
        <v>13</v>
      </c>
      <c r="D1" s="2" t="s">
        <v>0</v>
      </c>
      <c r="E1" s="2" t="s">
        <v>4</v>
      </c>
      <c r="F1" s="2" t="s">
        <v>3</v>
      </c>
      <c r="G1" s="2" t="s">
        <v>2</v>
      </c>
      <c r="H1" s="2" t="s">
        <v>1</v>
      </c>
      <c r="I1" s="2" t="s">
        <v>6</v>
      </c>
      <c r="J1" s="2" t="s">
        <v>8</v>
      </c>
      <c r="K1" s="2" t="s">
        <v>9</v>
      </c>
      <c r="L1" s="2" t="s">
        <v>7</v>
      </c>
      <c r="M1" s="2" t="s">
        <v>10</v>
      </c>
      <c r="N1" s="2" t="s">
        <v>11</v>
      </c>
    </row>
    <row r="2" spans="1:14" ht="38.4" customHeight="1" x14ac:dyDescent="0.3">
      <c r="A2" s="2">
        <v>0</v>
      </c>
      <c r="B2" s="4">
        <v>1450000</v>
      </c>
      <c r="C2" s="6">
        <f>B2</f>
        <v>1450000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4">
        <f>H2</f>
        <v>0</v>
      </c>
      <c r="J2" s="3">
        <f>H2-B2</f>
        <v>-1450000</v>
      </c>
      <c r="K2" s="3">
        <f>J2</f>
        <v>-1450000</v>
      </c>
      <c r="L2" s="5">
        <f>IF(K2&lt;0,0,H2*$B$11)</f>
        <v>0</v>
      </c>
      <c r="M2" s="4">
        <f>H2-L2</f>
        <v>0</v>
      </c>
      <c r="N2" s="6">
        <f>M2</f>
        <v>0</v>
      </c>
    </row>
    <row r="3" spans="1:14" x14ac:dyDescent="0.3">
      <c r="A3" s="6">
        <v>1</v>
      </c>
      <c r="B3" s="4">
        <v>950000</v>
      </c>
      <c r="C3" s="6">
        <f>C2+B3</f>
        <v>2400000</v>
      </c>
      <c r="D3" s="4">
        <v>280000</v>
      </c>
      <c r="E3" s="4">
        <v>120000</v>
      </c>
      <c r="F3" s="4">
        <v>100000</v>
      </c>
      <c r="G3" s="4">
        <v>50000</v>
      </c>
      <c r="H3" s="4">
        <f>SUM(D3:G3)</f>
        <v>550000</v>
      </c>
      <c r="I3" s="4">
        <f>I2+H3</f>
        <v>550000</v>
      </c>
      <c r="J3" s="3">
        <f t="shared" ref="J3:J9" si="0">H3-B3</f>
        <v>-400000</v>
      </c>
      <c r="K3" s="4">
        <f>K2+J3</f>
        <v>-1850000</v>
      </c>
      <c r="L3" s="5">
        <f>IF(K3&lt;0,0,H3*$B$11)</f>
        <v>0</v>
      </c>
      <c r="M3" s="4">
        <f t="shared" ref="M3:M9" si="1">H3-L3</f>
        <v>550000</v>
      </c>
      <c r="N3" s="6">
        <f>N2+M3</f>
        <v>550000</v>
      </c>
    </row>
    <row r="4" spans="1:14" x14ac:dyDescent="0.3">
      <c r="A4" s="6">
        <v>2</v>
      </c>
      <c r="B4" s="4">
        <v>220000</v>
      </c>
      <c r="C4" s="6">
        <f t="shared" ref="C4:C9" si="2">C3+B4</f>
        <v>2620000</v>
      </c>
      <c r="D4" s="4">
        <f>D3+D3*5%</f>
        <v>294000</v>
      </c>
      <c r="E4" s="4">
        <f>E3+E3*10%</f>
        <v>132000</v>
      </c>
      <c r="F4" s="4">
        <f>F3+F3*5%</f>
        <v>105000</v>
      </c>
      <c r="G4" s="4">
        <f>G3+G3*15%</f>
        <v>57500</v>
      </c>
      <c r="H4" s="4">
        <f t="shared" ref="H4:H9" si="3">SUM(D4:G4)</f>
        <v>588500</v>
      </c>
      <c r="I4" s="4">
        <f t="shared" ref="I4:I9" si="4">I3+H4</f>
        <v>1138500</v>
      </c>
      <c r="J4" s="3">
        <f t="shared" si="0"/>
        <v>368500</v>
      </c>
      <c r="K4" s="4">
        <f t="shared" ref="K4:K9" si="5">K3+J4</f>
        <v>-1481500</v>
      </c>
      <c r="L4" s="5">
        <f>IF(K4&lt;0,0,H4*$B$11)</f>
        <v>0</v>
      </c>
      <c r="M4" s="4">
        <f t="shared" si="1"/>
        <v>588500</v>
      </c>
      <c r="N4" s="6">
        <f t="shared" ref="N4:N9" si="6">N3+M4</f>
        <v>1138500</v>
      </c>
    </row>
    <row r="5" spans="1:14" x14ac:dyDescent="0.3">
      <c r="A5" s="6">
        <v>3</v>
      </c>
      <c r="B5" s="4">
        <v>220000</v>
      </c>
      <c r="C5" s="6">
        <f t="shared" si="2"/>
        <v>2840000</v>
      </c>
      <c r="D5" s="4">
        <f>D4+D4*6%</f>
        <v>311640</v>
      </c>
      <c r="E5" s="4">
        <f>E4+E4*12%</f>
        <v>147840</v>
      </c>
      <c r="F5" s="4">
        <f>F4+F4*12%</f>
        <v>117600</v>
      </c>
      <c r="G5" s="4">
        <f>G4+G4*3%</f>
        <v>59225</v>
      </c>
      <c r="H5" s="4">
        <f t="shared" si="3"/>
        <v>636305</v>
      </c>
      <c r="I5" s="4">
        <f t="shared" si="4"/>
        <v>1774805</v>
      </c>
      <c r="J5" s="3">
        <f t="shared" si="0"/>
        <v>416305</v>
      </c>
      <c r="K5" s="4">
        <f t="shared" si="5"/>
        <v>-1065195</v>
      </c>
      <c r="L5" s="5">
        <f>IF(K5&lt;0,0,H5*$B$11)</f>
        <v>0</v>
      </c>
      <c r="M5" s="4">
        <f t="shared" si="1"/>
        <v>636305</v>
      </c>
      <c r="N5" s="6">
        <f t="shared" si="6"/>
        <v>1774805</v>
      </c>
    </row>
    <row r="6" spans="1:14" x14ac:dyDescent="0.3">
      <c r="A6" s="6">
        <v>4</v>
      </c>
      <c r="B6" s="4">
        <v>220000</v>
      </c>
      <c r="C6" s="6">
        <f t="shared" si="2"/>
        <v>3060000</v>
      </c>
      <c r="D6" s="4">
        <f>D5+D5*6%</f>
        <v>330338.40000000002</v>
      </c>
      <c r="E6" s="4">
        <f>E5+E5*12%</f>
        <v>165580.79999999999</v>
      </c>
      <c r="F6" s="4">
        <f>F5+F5*12%</f>
        <v>131712</v>
      </c>
      <c r="G6" s="4">
        <f t="shared" ref="G6:G9" si="7">G5+G5*3%</f>
        <v>61001.75</v>
      </c>
      <c r="H6" s="4">
        <f t="shared" si="3"/>
        <v>688632.95</v>
      </c>
      <c r="I6" s="4">
        <f t="shared" si="4"/>
        <v>2463437.9500000002</v>
      </c>
      <c r="J6" s="3">
        <f t="shared" si="0"/>
        <v>468632.94999999995</v>
      </c>
      <c r="K6" s="4">
        <f t="shared" si="5"/>
        <v>-596562.05000000005</v>
      </c>
      <c r="L6" s="5">
        <f>IF(K6&lt;0,0,H6*$B$11)</f>
        <v>0</v>
      </c>
      <c r="M6" s="4">
        <f t="shared" si="1"/>
        <v>688632.95</v>
      </c>
      <c r="N6" s="6">
        <f t="shared" si="6"/>
        <v>2463437.9500000002</v>
      </c>
    </row>
    <row r="7" spans="1:14" x14ac:dyDescent="0.3">
      <c r="A7" s="6">
        <v>5</v>
      </c>
      <c r="B7" s="4">
        <v>220000</v>
      </c>
      <c r="C7" s="6">
        <f t="shared" si="2"/>
        <v>3280000</v>
      </c>
      <c r="D7" s="4">
        <f>D6+D6*6%</f>
        <v>350158.70400000003</v>
      </c>
      <c r="E7" s="4">
        <f>E6+E6*(-40%)</f>
        <v>99348.479999999996</v>
      </c>
      <c r="F7" s="4">
        <f>F6+F6*12%</f>
        <v>147517.44</v>
      </c>
      <c r="G7" s="4">
        <f t="shared" si="7"/>
        <v>62831.802499999998</v>
      </c>
      <c r="H7" s="4">
        <f t="shared" si="3"/>
        <v>659856.42650000006</v>
      </c>
      <c r="I7" s="4">
        <f t="shared" si="4"/>
        <v>3123294.3765000002</v>
      </c>
      <c r="J7" s="3">
        <f t="shared" si="0"/>
        <v>439856.42650000006</v>
      </c>
      <c r="K7" s="4">
        <f t="shared" si="5"/>
        <v>-156705.62349999999</v>
      </c>
      <c r="L7" s="5">
        <f>IF(K7&lt;0,0,H7*$B$11)</f>
        <v>0</v>
      </c>
      <c r="M7" s="4">
        <f t="shared" si="1"/>
        <v>659856.42650000006</v>
      </c>
      <c r="N7" s="6">
        <f t="shared" si="6"/>
        <v>3123294.3765000002</v>
      </c>
    </row>
    <row r="8" spans="1:14" x14ac:dyDescent="0.3">
      <c r="A8" s="6">
        <v>6</v>
      </c>
      <c r="B8" s="4">
        <v>220000</v>
      </c>
      <c r="C8" s="6">
        <f t="shared" si="2"/>
        <v>3500000</v>
      </c>
      <c r="D8" s="4">
        <f>D7+D7*(-30%)</f>
        <v>245111.09280000004</v>
      </c>
      <c r="E8" s="4">
        <f t="shared" ref="E8:E9" si="8">E7+E7*(-40%)</f>
        <v>59609.087999999996</v>
      </c>
      <c r="F8" s="4">
        <f>F7+F7*(-40%)</f>
        <v>88510.464000000007</v>
      </c>
      <c r="G8" s="4">
        <f t="shared" si="7"/>
        <v>64716.756574999999</v>
      </c>
      <c r="H8" s="4">
        <f t="shared" si="3"/>
        <v>457947.40137500002</v>
      </c>
      <c r="I8" s="4">
        <f t="shared" si="4"/>
        <v>3581241.7778750001</v>
      </c>
      <c r="J8" s="3">
        <f t="shared" si="0"/>
        <v>237947.40137500002</v>
      </c>
      <c r="K8" s="4">
        <f t="shared" si="5"/>
        <v>81241.777875000029</v>
      </c>
      <c r="L8" s="5">
        <f>IF(K8&lt;0,0,H8*$B$11)</f>
        <v>68692.110206249999</v>
      </c>
      <c r="M8" s="4">
        <f t="shared" si="1"/>
        <v>389255.29116875003</v>
      </c>
      <c r="N8" s="6">
        <f t="shared" si="6"/>
        <v>3512549.6676687505</v>
      </c>
    </row>
    <row r="9" spans="1:14" x14ac:dyDescent="0.3">
      <c r="A9" s="8">
        <v>7</v>
      </c>
      <c r="B9" s="4">
        <v>220000</v>
      </c>
      <c r="C9" s="6">
        <f t="shared" si="2"/>
        <v>3720000</v>
      </c>
      <c r="D9" s="4">
        <f>D8+D8*(-30%)</f>
        <v>171577.76496000003</v>
      </c>
      <c r="E9" s="4">
        <f t="shared" si="8"/>
        <v>35765.452799999999</v>
      </c>
      <c r="F9" s="4">
        <f>F8+F8*(-40%)</f>
        <v>53106.278400000003</v>
      </c>
      <c r="G9" s="4">
        <f t="shared" si="7"/>
        <v>66658.259272249998</v>
      </c>
      <c r="H9" s="4">
        <f t="shared" si="3"/>
        <v>327107.75543225004</v>
      </c>
      <c r="I9" s="4">
        <f t="shared" si="4"/>
        <v>3908349.5333072501</v>
      </c>
      <c r="J9" s="3">
        <f t="shared" si="0"/>
        <v>107107.75543225004</v>
      </c>
      <c r="K9" s="4">
        <f t="shared" si="5"/>
        <v>188349.53330725007</v>
      </c>
      <c r="L9" s="5">
        <f>IF(K9&lt;0,0,H9*$B$11)</f>
        <v>49066.163314837504</v>
      </c>
      <c r="M9" s="4">
        <f t="shared" si="1"/>
        <v>278041.59211741254</v>
      </c>
      <c r="N9" s="6">
        <f t="shared" si="6"/>
        <v>3790591.259786163</v>
      </c>
    </row>
    <row r="11" spans="1:14" x14ac:dyDescent="0.3">
      <c r="B11" s="7">
        <v>0.15</v>
      </c>
    </row>
    <row r="12" spans="1:14" ht="72" x14ac:dyDescent="0.3">
      <c r="J12" s="1" t="s">
        <v>5</v>
      </c>
      <c r="K12" s="1" t="s">
        <v>15</v>
      </c>
    </row>
    <row r="13" spans="1:14" x14ac:dyDescent="0.3">
      <c r="J13">
        <v>0</v>
      </c>
      <c r="K13" s="4">
        <f>N2-C2</f>
        <v>-1450000</v>
      </c>
    </row>
    <row r="14" spans="1:14" x14ac:dyDescent="0.3">
      <c r="J14">
        <v>1</v>
      </c>
      <c r="K14" s="4">
        <f t="shared" ref="K14:K20" si="9">N3-C3</f>
        <v>-1850000</v>
      </c>
    </row>
    <row r="15" spans="1:14" x14ac:dyDescent="0.3">
      <c r="J15">
        <v>2</v>
      </c>
      <c r="K15" s="4">
        <f t="shared" si="9"/>
        <v>-1481500</v>
      </c>
    </row>
    <row r="16" spans="1:14" x14ac:dyDescent="0.3">
      <c r="J16">
        <v>3</v>
      </c>
      <c r="K16" s="4">
        <f t="shared" si="9"/>
        <v>-1065195</v>
      </c>
    </row>
    <row r="17" spans="10:12" x14ac:dyDescent="0.3">
      <c r="J17">
        <v>4</v>
      </c>
      <c r="K17" s="4">
        <f t="shared" si="9"/>
        <v>-596562.04999999981</v>
      </c>
    </row>
    <row r="18" spans="10:12" x14ac:dyDescent="0.3">
      <c r="J18">
        <v>5</v>
      </c>
      <c r="K18" s="4">
        <f t="shared" si="9"/>
        <v>-156705.62349999975</v>
      </c>
    </row>
    <row r="19" spans="10:12" x14ac:dyDescent="0.3">
      <c r="J19">
        <v>6</v>
      </c>
      <c r="K19" s="6">
        <f t="shared" si="9"/>
        <v>12549.66766875051</v>
      </c>
      <c r="L19" s="8" t="s">
        <v>14</v>
      </c>
    </row>
    <row r="20" spans="10:12" x14ac:dyDescent="0.3">
      <c r="J20">
        <v>7</v>
      </c>
      <c r="K20" s="4">
        <f t="shared" si="9"/>
        <v>70591.259786162991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SJM</dc:creator>
  <cp:lastModifiedBy>SJM</cp:lastModifiedBy>
  <dcterms:created xsi:type="dcterms:W3CDTF">2022-07-18T10:11:55Z</dcterms:created>
  <dcterms:modified xsi:type="dcterms:W3CDTF">2022-07-29T18:02:52Z</dcterms:modified>
</cp:coreProperties>
</file>