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sinski Beograd - Nastava\1 Vrednovanje projekata u oblasti IT V godina MS IT _ sreda od 14h\2 Prezentacije IMihajlovic\"/>
    </mc:Choice>
  </mc:AlternateContent>
  <bookViews>
    <workbookView xWindow="0" yWindow="0" windowWidth="19200" windowHeight="72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H8" i="1"/>
  <c r="G8" i="1"/>
  <c r="F8" i="1"/>
  <c r="G6" i="1"/>
  <c r="H6" i="1"/>
  <c r="I6" i="1"/>
  <c r="J6" i="1"/>
  <c r="K6" i="1"/>
  <c r="L6" i="1"/>
  <c r="M6" i="1"/>
  <c r="F6" i="1"/>
  <c r="C10" i="1"/>
  <c r="D10" i="1" s="1"/>
  <c r="E10" i="1" s="1"/>
  <c r="E7" i="1"/>
  <c r="D7" i="1"/>
  <c r="L9" i="1"/>
  <c r="K9" i="1"/>
  <c r="H9" i="1"/>
  <c r="G9" i="1"/>
  <c r="I9" i="1" l="1"/>
  <c r="M9" i="1"/>
  <c r="J9" i="1"/>
  <c r="F9" i="1"/>
  <c r="F10" i="1" s="1"/>
  <c r="G10" i="1" s="1"/>
  <c r="H10" i="1" s="1"/>
  <c r="I10" i="1" l="1"/>
  <c r="J10" i="1" s="1"/>
  <c r="K10" i="1" s="1"/>
  <c r="L10" i="1" s="1"/>
  <c r="M10" i="1" s="1"/>
</calcChain>
</file>

<file path=xl/sharedStrings.xml><?xml version="1.0" encoding="utf-8"?>
<sst xmlns="http://schemas.openxmlformats.org/spreadsheetml/2006/main" count="9" uniqueCount="9">
  <si>
    <t>Godina</t>
  </si>
  <si>
    <t>Kamatna stopa</t>
  </si>
  <si>
    <t>Kredit</t>
  </si>
  <si>
    <t>Anuteti</t>
  </si>
  <si>
    <t>Glavnica</t>
  </si>
  <si>
    <t>Ostatak duga</t>
  </si>
  <si>
    <t>Iznos neplaćene kamate</t>
  </si>
  <si>
    <t>Plaćanje po osnovu kamate</t>
  </si>
  <si>
    <t>Plan otplate kredita_u 000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</si>
</sst>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[Red]\-#,##0.00\ 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Roman"/>
    </font>
    <font>
      <sz val="10"/>
      <name val="YU Times New Roman"/>
      <family val="1"/>
    </font>
    <font>
      <b/>
      <i/>
      <sz val="10"/>
      <name val="TimesRoman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1" fontId="3" fillId="0" borderId="1" xfId="0" applyNumberFormat="1" applyFont="1" applyBorder="1"/>
    <xf numFmtId="0" fontId="5" fillId="0" borderId="0" xfId="0" applyFont="1"/>
    <xf numFmtId="0" fontId="1" fillId="0" borderId="2" xfId="0" applyFont="1" applyBorder="1"/>
    <xf numFmtId="0" fontId="0" fillId="0" borderId="2" xfId="0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O6" sqref="O6"/>
    </sheetView>
  </sheetViews>
  <sheetFormatPr defaultRowHeight="14.4"/>
  <cols>
    <col min="15" max="15" width="10.5546875" bestFit="1" customWidth="1"/>
  </cols>
  <sheetData>
    <row r="1" spans="1:15">
      <c r="A1" s="8" t="s">
        <v>8</v>
      </c>
    </row>
    <row r="3" spans="1:15">
      <c r="A3" s="9" t="s">
        <v>0</v>
      </c>
      <c r="B3" s="10"/>
      <c r="C3" s="10">
        <v>0</v>
      </c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</row>
    <row r="4" spans="1:15">
      <c r="A4" s="1" t="s">
        <v>1</v>
      </c>
      <c r="B4" s="1"/>
      <c r="C4" s="2">
        <v>0.09</v>
      </c>
      <c r="O4" s="11"/>
    </row>
    <row r="5" spans="1:15">
      <c r="A5" s="1" t="s">
        <v>2</v>
      </c>
      <c r="B5" s="1"/>
      <c r="C5" s="3">
        <v>114</v>
      </c>
      <c r="D5" s="3">
        <v>93</v>
      </c>
      <c r="E5" s="3"/>
      <c r="F5" s="3"/>
      <c r="G5" s="3"/>
      <c r="H5" s="3"/>
      <c r="I5" s="3"/>
      <c r="J5" s="3"/>
      <c r="K5" s="3"/>
      <c r="L5" s="3"/>
      <c r="M5" s="3"/>
    </row>
    <row r="6" spans="1:15">
      <c r="A6" s="1" t="s">
        <v>3</v>
      </c>
      <c r="B6" s="1"/>
      <c r="C6" s="3"/>
      <c r="D6" s="3"/>
      <c r="E6" s="3"/>
      <c r="F6" s="4">
        <f>-PMT($C$4,8,$C$5+$D$5+$D$7+$E$7)</f>
        <v>42.78611370858215</v>
      </c>
      <c r="G6" s="4">
        <f t="shared" ref="G6:M6" si="0">-PMT($C$4,8,$C$5+$D$5+$D$7+$E$7)</f>
        <v>42.78611370858215</v>
      </c>
      <c r="H6" s="4">
        <f t="shared" si="0"/>
        <v>42.78611370858215</v>
      </c>
      <c r="I6" s="4">
        <f t="shared" si="0"/>
        <v>42.78611370858215</v>
      </c>
      <c r="J6" s="4">
        <f t="shared" si="0"/>
        <v>42.78611370858215</v>
      </c>
      <c r="K6" s="4">
        <f t="shared" si="0"/>
        <v>42.78611370858215</v>
      </c>
      <c r="L6" s="4">
        <f t="shared" si="0"/>
        <v>42.78611370858215</v>
      </c>
      <c r="M6" s="4">
        <f t="shared" si="0"/>
        <v>42.78611370858215</v>
      </c>
    </row>
    <row r="7" spans="1:15">
      <c r="A7" s="1" t="s">
        <v>6</v>
      </c>
      <c r="B7" s="1"/>
      <c r="C7" s="3"/>
      <c r="D7" s="3">
        <f>C5*C4</f>
        <v>10.26</v>
      </c>
      <c r="E7" s="4">
        <f>(C5+D5+D7)*C4</f>
        <v>19.5534</v>
      </c>
      <c r="F7" s="3"/>
      <c r="G7" s="3"/>
      <c r="H7" s="3"/>
      <c r="I7" s="3"/>
      <c r="J7" s="3"/>
      <c r="K7" s="3"/>
      <c r="L7" s="3"/>
      <c r="M7" s="3"/>
    </row>
    <row r="8" spans="1:15">
      <c r="A8" s="1" t="s">
        <v>7</v>
      </c>
      <c r="B8" s="1"/>
      <c r="C8" s="3"/>
      <c r="D8" s="3"/>
      <c r="E8" s="3"/>
      <c r="F8" s="4">
        <f>-IPMT($C$4,1,8,$C$5+$D$5+$D$7+$E$7)</f>
        <v>21.313206000000001</v>
      </c>
      <c r="G8" s="4">
        <f>-IPMT($C$4,2,8,$C$5+$D$5+$D$7+$E$7)</f>
        <v>19.380644306227602</v>
      </c>
      <c r="H8" s="4">
        <f>-IPMT($C$4,3,8,$C$5+$D$5+$D$7+$E$7)</f>
        <v>17.274152060015698</v>
      </c>
      <c r="I8" s="4">
        <f>-IPMT($C$4,4,8,$C$5+$D$5+$D$7+$E$7)</f>
        <v>14.978075511644711</v>
      </c>
      <c r="J8" s="4">
        <f>-IPMT($C$4,5,8,$C$5+$D$5+$D$7+$E$7)</f>
        <v>12.475352073920341</v>
      </c>
      <c r="K8" s="4">
        <f>-IPMT($C$4,6,8,$C$5+$D$5+$D$7+$E$7)</f>
        <v>9.7473835268007782</v>
      </c>
      <c r="L8" s="4">
        <f>-IPMT($C$4,7,8,$C$5+$D$5+$D$7+$E$7)</f>
        <v>6.7738978104404541</v>
      </c>
      <c r="M8" s="4">
        <f>-IPMT($C$4,8,8,$C$5+$D$5+$D$7+$E$7)</f>
        <v>3.5327983796077005</v>
      </c>
    </row>
    <row r="9" spans="1:15">
      <c r="A9" s="1" t="s">
        <v>4</v>
      </c>
      <c r="B9" s="1"/>
      <c r="C9" s="3"/>
      <c r="D9" s="3"/>
      <c r="E9" s="3"/>
      <c r="F9" s="3">
        <f>F6-F8</f>
        <v>21.472907708582149</v>
      </c>
      <c r="G9" s="3">
        <f t="shared" ref="G9:M9" si="1">G6-G8</f>
        <v>23.405469402354548</v>
      </c>
      <c r="H9" s="3">
        <f t="shared" si="1"/>
        <v>25.511961648566452</v>
      </c>
      <c r="I9" s="3">
        <f t="shared" si="1"/>
        <v>27.808038196937439</v>
      </c>
      <c r="J9" s="3">
        <f t="shared" si="1"/>
        <v>30.310761634661809</v>
      </c>
      <c r="K9" s="3">
        <f t="shared" si="1"/>
        <v>33.038730181781375</v>
      </c>
      <c r="L9" s="3">
        <f t="shared" si="1"/>
        <v>36.012215898141697</v>
      </c>
      <c r="M9" s="3">
        <f t="shared" si="1"/>
        <v>39.253315328974452</v>
      </c>
    </row>
    <row r="10" spans="1:15" ht="15" thickBot="1">
      <c r="A10" s="5" t="s">
        <v>5</v>
      </c>
      <c r="B10" s="6"/>
      <c r="C10" s="6">
        <f>C5</f>
        <v>114</v>
      </c>
      <c r="D10" s="7">
        <f>C10+D5+D7-D9</f>
        <v>217.26</v>
      </c>
      <c r="E10" s="7">
        <f t="shared" ref="E10:M10" si="2">D10+E5+E7-E9</f>
        <v>236.8134</v>
      </c>
      <c r="F10" s="7">
        <f t="shared" si="2"/>
        <v>215.34049229141786</v>
      </c>
      <c r="G10" s="7">
        <f t="shared" si="2"/>
        <v>191.9350228890633</v>
      </c>
      <c r="H10" s="7">
        <f t="shared" si="2"/>
        <v>166.42306124049685</v>
      </c>
      <c r="I10" s="7">
        <f t="shared" si="2"/>
        <v>138.6150230435594</v>
      </c>
      <c r="J10" s="7">
        <f t="shared" si="2"/>
        <v>108.30426140889759</v>
      </c>
      <c r="K10" s="7">
        <f t="shared" si="2"/>
        <v>75.265531227116213</v>
      </c>
      <c r="L10" s="7">
        <f t="shared" si="2"/>
        <v>39.253315328974516</v>
      </c>
      <c r="M10" s="7">
        <f t="shared" si="2"/>
        <v>6.3948846218409017E-14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SJM</dc:creator>
  <cp:lastModifiedBy>SJM</cp:lastModifiedBy>
  <dcterms:created xsi:type="dcterms:W3CDTF">2022-07-28T09:27:45Z</dcterms:created>
  <dcterms:modified xsi:type="dcterms:W3CDTF">2022-11-09T06:26:59Z</dcterms:modified>
</cp:coreProperties>
</file>